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76F3360E-D95B-4294-BAD4-011027E6575C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ACT!$A$181:$E$223</definedName>
    <definedName name="_xlnm.Print_Area" localSheetId="6">Conciliacion_Eg!$A$1:$C$51</definedName>
    <definedName name="_xlnm.Print_Area" localSheetId="5">Conciliacion_Ig!$A$1:$C$31</definedName>
    <definedName name="_xlnm.Print_Area" localSheetId="4">EFE!$A$85:$E$150</definedName>
    <definedName name="_xlnm.Print_Area" localSheetId="2">ESF!$A$96:$H$179</definedName>
    <definedName name="_xlnm.Print_Area" localSheetId="7">Memoria!$A$1:$J$69</definedName>
    <definedName name="_xlnm.Print_Area" localSheetId="0">'Notas a los Edos Financieros'!$A$1:$D$53</definedName>
    <definedName name="_xlnm.Print_Area" localSheetId="3">VHP!$A$1:$E$39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<sst xmlns="http://schemas.openxmlformats.org/spreadsheetml/2006/main" count="856" uniqueCount="600">
  <si>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</si>
  <si>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</si>
  <si>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</si>
  <si>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</si>
  <si>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</si>
  <si>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</si>
  <si>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</si>
  <si>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</si>
  <si>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</si>
  <si>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</si>
  <si>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</si>
  <si>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</si>
  <si>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</si>
  <si>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</si>
  <si>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</si>
  <si>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</si>
  <si>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</si>
  <si>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</si>
  <si>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</si>
  <si>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</si>
  <si>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</si>
  <si>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</si>
  <si>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</si>
  <si>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</si>
  <si>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</si>
  <si>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</si>
  <si>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</si>
  <si>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</si>
  <si>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</si>
  <si>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</si>
  <si>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</si>
  <si>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</si>
  <si>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</si>
  <si>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</si>
  <si>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</si>
  <si>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</si>
  <si>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</si>
  <si>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</si>
  <si>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</si>
  <si>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</si>
  <si>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</si>
  <si>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</si>
  <si>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</si>
  <si>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</si>
  <si>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</si>
  <si>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</si>
  <si>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</si>
  <si>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</si>
  <si>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</si>
  <si>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</si>
  <si>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</si>
  <si>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</si>
  <si>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</si>
  <si>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</si>
  <si>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</si>
  <si>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</si>
  <si>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</si>
  <si>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</si>
  <si>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</si>
  <si>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</si>
  <si>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</si>
  <si>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</si>
  <si>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</si>
  <si>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</si>
  <si>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</si>
  <si>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</si>
  <si>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</si>
  <si>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</si>
  <si>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</si>
  <si>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</si>
  <si>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</si>
  <si>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</si>
  <si>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</si>
  <si>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</si>
  <si>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</si>
  <si>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</si>
  <si>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</si>
  <si>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</si>
  <si>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</si>
  <si>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</si>
  <si>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</si>
  <si>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</si>
  <si>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</si>
  <si>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</si>
  <si>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</si>
  <si>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</si>
  <si>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</si>
  <si>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</si>
  <si>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</si>
  <si>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</si>
  <si>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</si>
  <si>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</si>
  <si>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</si>
  <si>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</si>
  <si>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</si>
  <si>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</si>
  <si>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</si>
  <si>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</si>
  <si>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</si>
  <si>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</si>
  <si>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</si>
  <si>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</si>
  <si>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</si>
  <si>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</si>
  <si>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</si>
  <si>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</si>
  <si>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</si>
  <si>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</si>
  <si>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</si>
  <si>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</si>
  <si>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</si>
  <si>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</si>
  <si>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</si>
  <si>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</si>
  <si>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</si>
  <si>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</si>
  <si>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</si>
  <si>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</si>
  <si>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</si>
  <si>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</si>
  <si>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</si>
  <si>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</si>
  <si>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</si>
  <si>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</si>
  <si>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</si>
  <si>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</si>
  <si>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</si>
  <si>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</si>
  <si>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</si>
  <si>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</si>
  <si>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</si>
  <si>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</si>
  <si>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</si>
  <si>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</si>
  <si>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</si>
  <si>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</si>
  <si>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</si>
  <si>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</si>
  <si>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</si>
  <si>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</si>
  <si>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</si>
  <si>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</si>
  <si>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</si>
  <si>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</si>
  <si>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</si>
  <si>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</si>
  <si>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</si>
  <si>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</si>
  <si>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</si>
  <si>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</si>
  <si>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</si>
  <si>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</si>
  <si>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</si>
  <si>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</si>
  <si>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</si>
  <si>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</si>
  <si>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</si>
  <si>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</si>
  <si>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</si>
  <si>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</si>
  <si>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</si>
  <si>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</si>
  <si>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</si>
  <si>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</si>
  <si>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</si>
  <si>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</si>
  <si>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</si>
  <si>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</si>
  <si>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</si>
  <si>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</si>
  <si>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</si>
  <si>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</si>
  <si>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</si>
  <si>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</si>
  <si>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</si>
  <si>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</si>
  <si>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</si>
  <si>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</si>
  <si>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</si>
  <si>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</si>
  <si>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</si>
  <si>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</si>
  <si>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</si>
  <si>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</si>
  <si>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</si>
  <si>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</si>
  <si>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</si>
  <si>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</si>
  <si>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</si>
  <si>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</si>
  <si>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</si>
  <si>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</si>
  <si>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</si>
  <si>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</si>
  <si>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</si>
  <si>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</si>
  <si>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</si>
  <si>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</si>
  <si>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</si>
  <si>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</si>
  <si>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</si>
  <si>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</si>
  <si>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</si>
  <si>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</si>
  <si>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</si>
  <si>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</si>
  <si>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</si>
  <si>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</si>
  <si>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</si>
  <si>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</si>
  <si>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</si>
  <si>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</si>
  <si>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</si>
  <si>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</si>
  <si>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</si>
  <si>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</si>
  <si>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</si>
  <si>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</si>
  <si>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</si>
  <si>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</si>
  <si>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</si>
  <si>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</si>
  <si>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</si>
  <si>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</si>
  <si>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</si>
  <si>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</si>
  <si>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</si>
  <si>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</si>
  <si>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</si>
  <si>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</si>
  <si>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</si>
  <si>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</si>
  <si>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</si>
  <si>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</si>
  <si>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</si>
  <si>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</si>
  <si>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</si>
  <si>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</si>
  <si>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</si>
  <si>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</si>
  <si>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</si>
  <si>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</si>
  <si>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</si>
  <si>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</si>
  <si>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</si>
  <si>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</si>
  <si>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</si>
  <si>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</si>
  <si>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</si>
  <si>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</si>
  <si>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</si>
  <si>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</si>
  <si>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</si>
  <si>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</si>
  <si>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</si>
  <si>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</si>
  <si>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</si>
  <si>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</si>
  <si>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</si>
  <si>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</si>
  <si>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</si>
  <si>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</si>
  <si>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</si>
  <si>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</si>
  <si>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</si>
  <si>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</si>
  <si>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</si>
  <si>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</si>
  <si>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</si>
  <si>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</si>
  <si>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</si>
  <si>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</si>
  <si>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</si>
  <si>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</si>
  <si>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</si>
  <si>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</si>
  <si>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</si>
  <si>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</si>
  <si>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</si>
  <si>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</si>
  <si>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</si>
  <si>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</si>
  <si>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</si>
  <si>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</si>
  <si>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</si>
  <si>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</si>
  <si>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</si>
  <si>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</si>
  <si>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</si>
  <si>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</si>
  <si>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</si>
  <si>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</si>
  <si>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</si>
  <si>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</si>
  <si>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</si>
  <si>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</si>
  <si>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</si>
  <si>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</si>
  <si>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</si>
  <si>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</si>
  <si>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</si>
  <si>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</si>
  <si>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</si>
  <si>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</si>
  <si>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</si>
  <si>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</si>
  <si>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</si>
  <si>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</si>
  <si>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</si>
  <si>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</si>
  <si>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</si>
  <si>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</si>
  <si>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</si>
  <si>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</si>
  <si>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</si>
  <si>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</si>
  <si>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</si>
  <si>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</si>
  <si>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</si>
  <si>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</si>
  <si>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</si>
  <si>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</si>
  <si>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</si>
  <si>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</si>
  <si>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</si>
  <si>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</si>
  <si>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</si>
  <si>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</si>
  <si>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</si>
  <si>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</si>
  <si>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</si>
  <si>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</si>
  <si>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</si>
  <si>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</si>
  <si>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</si>
  <si>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</si>
  <si>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</si>
  <si>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</si>
  <si>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</si>
  <si>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</si>
  <si>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</si>
  <si>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</si>
  <si>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</si>
  <si>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</si>
  <si>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</si>
  <si>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</si>
  <si>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</si>
  <si>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</si>
  <si>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</si>
  <si>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</si>
  <si>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</si>
  <si>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</si>
  <si>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</si>
  <si>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</si>
  <si>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</si>
  <si>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</si>
  <si>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</si>
  <si>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</si>
  <si>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</si>
  <si>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</si>
  <si>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</si>
  <si>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</si>
  <si>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</si>
  <si>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</si>
  <si>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</si>
  <si>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</si>
  <si>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</si>
  <si>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</si>
  <si>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</si>
  <si>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</si>
  <si>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</si>
  <si>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</si>
  <si>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</si>
  <si>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</si>
  <si>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</si>
  <si>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</si>
  <si>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</si>
  <si>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</si>
  <si>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</si>
  <si>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</si>
  <si>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</si>
  <si>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</si>
  <si>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</si>
  <si>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</si>
  <si>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</si>
  <si>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</si>
  <si>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</si>
  <si>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</si>
  <si>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</si>
  <si>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</si>
  <si>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</si>
  <si>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</si>
  <si>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</si>
  <si>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</si>
  <si>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</si>
  <si>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</si>
  <si>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</si>
  <si>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</si>
  <si>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</si>
  <si>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</si>
  <si>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</si>
  <si>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</si>
  <si>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</si>
  <si>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</si>
  <si>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</si>
  <si>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</si>
  <si>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</si>
  <si>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</si>
  <si>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</si>
  <si>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</si>
  <si>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</si>
  <si>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</si>
  <si>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</si>
  <si>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</si>
  <si>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</si>
  <si>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</si>
  <si>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</si>
  <si>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</si>
  <si>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</si>
  <si>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</si>
  <si>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</si>
  <si>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</si>
  <si>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</si>
  <si>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</si>
  <si>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</si>
  <si>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</si>
  <si>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</si>
  <si>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</si>
  <si>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</si>
  <si>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</si>
  <si>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</si>
  <si>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</si>
  <si>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</si>
  <si>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</si>
  <si>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</si>
  <si>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</si>
  <si>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</si>
  <si>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</si>
  <si>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</si>
  <si>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</si>
  <si>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</si>
  <si>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</si>
  <si>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</si>
  <si>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</si>
  <si>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</si>
  <si>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</si>
  <si>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</si>
  <si>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</si>
  <si>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</si>
  <si>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</si>
  <si>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</si>
  <si>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</si>
  <si>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</si>
  <si>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</si>
  <si>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</si>
  <si>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</si>
  <si>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</si>
  <si>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</si>
  <si>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</si>
  <si>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</si>
  <si>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</si>
  <si>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</si>
  <si>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</si>
  <si>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</si>
  <si>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</si>
  <si>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</si>
  <si>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</si>
  <si>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</si>
  <si>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</si>
  <si>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</si>
  <si>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</si>
  <si>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</si>
  <si>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</si>
  <si>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</si>
  <si>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</si>
  <si>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</si>
  <si>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</si>
  <si>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</si>
  <si>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</si>
  <si>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</si>
  <si>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</si>
  <si>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</si>
  <si>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</si>
  <si>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</si>
  <si>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</si>
  <si>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</si>
  <si>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</si>
  <si>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</si>
  <si>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</si>
  <si>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</si>
  <si>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</si>
  <si>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</si>
  <si>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</si>
  <si>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</si>
  <si>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</si>
  <si>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</si>
  <si>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</si>
  <si>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</si>
  <si>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</si>
  <si>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</si>
  <si>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</si>
  <si>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</si>
  <si>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</si>
  <si>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</si>
  <si>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</si>
  <si>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</si>
  <si>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</si>
  <si>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</si>
  <si>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</si>
  <si>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</si>
  <si>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</si>
  <si>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</si>
  <si>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</si>
  <si>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</si>
  <si>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</si>
  <si>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</si>
  <si>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</si>
  <si>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</si>
  <si>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</si>
  <si>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</si>
  <si>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</si>
  <si>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</si>
  <si>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</si>
  <si>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</si>
  <si>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</si>
  <si>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</si>
  <si>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</si>
  <si>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</si>
  <si>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</si>
  <si>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</si>
  <si>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</si>
  <si>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</si>
  <si>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</si>
  <si>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</si>
  <si>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</si>
  <si>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</si>
  <si>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</si>
  <si>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</si>
  <si>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</si>
  <si>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</si>
  <si>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</si>
  <si>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</si>
  <si>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</si>
  <si>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</si>
  <si>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</si>
  <si>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</si>
  <si>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</si>
  <si>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</si>
  <si>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</si>
  <si>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</si>
  <si>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</si>
  <si>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</si>
  <si>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</si>
  <si>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</si>
  <si>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</si>
  <si>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</si>
  <si>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</si>
  <si>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</si>
  <si>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</si>
  <si>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</si>
  <si>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</si>
  <si>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</si>
  <si>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</si>
  <si>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</si>
  <si>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</si>
  <si>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</si>
  <si>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</si>
  <si>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</si>
  <si>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</si>
  <si>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</si>
  <si>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</si>
  <si>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</si>
  <si>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</si>
  <si>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</si>
  <si>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</si>
  <si>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</si>
  <si>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</si>
  <si>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</si>
  <si>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</si>
  <si>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</si>
  <si>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</si>
  <si>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</si>
  <si>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</si>
  <si>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</si>
  <si>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</si>
  <si>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</si>
  <si>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</si>
  <si>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</si>
  <si>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</si>
  <si>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</si>
  <si>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</si>
  <si>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</si>
  <si>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</si>
  <si>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</si>
  <si>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</si>
  <si>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SAN FELIPE, GTO.</t>
  </si>
  <si>
    <t>Del 1 de Enero al 31 de Marzo de 2026</t>
  </si>
  <si>
    <t xml:space="preserve">Bajo protesta de decir verdad declaramos que los Estados Financieros y sus notas, son razonablemente </t>
  </si>
  <si>
    <t>correctos y son responsabilidad del emisor.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</si>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</sst>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3</xdr:col>
      <xdr:colOff>671305</xdr:colOff>
      <xdr:row>53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A34300-47CD-4188-B590-BDC9AC9AB3C0}"/>
            </a:ext>
          </a:extLst>
        </xdr:cNvPr>
        <xdr:cNvSpPr txBox="1"/>
      </xdr:nvSpPr>
      <xdr:spPr>
        <a:xfrm>
          <a:off x="981075" y="7000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1118152</xdr:colOff>
      <xdr:row>216</xdr:row>
      <xdr:rowOff>99391</xdr:rowOff>
    </xdr:from>
    <xdr:to>
      <xdr:col>3</xdr:col>
      <xdr:colOff>662608</xdr:colOff>
      <xdr:row>223</xdr:row>
      <xdr:rowOff>28160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B62E7C-AFF8-464A-8267-ACA80C0E95AF}"/>
            </a:ext>
          </a:extLst>
        </xdr:cNvPr>
        <xdr:cNvSpPr txBox="1"/>
      </xdr:nvSpPr>
      <xdr:spPr>
        <a:xfrm>
          <a:off x="1789043" y="3298963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2943225</xdr:colOff>
      <xdr:row>173</xdr:row>
      <xdr:rowOff>85725</xdr:rowOff>
    </xdr:from>
    <xdr:to>
      <xdr:col>5</xdr:col>
      <xdr:colOff>528430</xdr:colOff>
      <xdr:row>180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E24178-4560-4FE7-B5FA-9BC7A59A8320}"/>
            </a:ext>
          </a:extLst>
        </xdr:cNvPr>
        <xdr:cNvSpPr txBox="1"/>
      </xdr:nvSpPr>
      <xdr:spPr>
        <a:xfrm>
          <a:off x="3609975" y="256127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33</xdr:row>
      <xdr:rowOff>85725</xdr:rowOff>
    </xdr:from>
    <xdr:to>
      <xdr:col>4</xdr:col>
      <xdr:colOff>1185655</xdr:colOff>
      <xdr:row>40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8E8E60F-2644-4F48-BABE-D2DFF91B4A60}"/>
            </a:ext>
          </a:extLst>
        </xdr:cNvPr>
        <xdr:cNvSpPr txBox="1"/>
      </xdr:nvSpPr>
      <xdr:spPr>
        <a:xfrm>
          <a:off x="1571625" y="51816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143</xdr:row>
      <xdr:rowOff>114300</xdr:rowOff>
    </xdr:from>
    <xdr:to>
      <xdr:col>4</xdr:col>
      <xdr:colOff>633205</xdr:colOff>
      <xdr:row>150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52B56C-A7AE-4AC5-8D8D-97F89FB56BA7}"/>
            </a:ext>
          </a:extLst>
        </xdr:cNvPr>
        <xdr:cNvSpPr txBox="1"/>
      </xdr:nvSpPr>
      <xdr:spPr>
        <a:xfrm>
          <a:off x="1514475" y="209264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</xdr:rowOff>
    </xdr:from>
    <xdr:to>
      <xdr:col>3</xdr:col>
      <xdr:colOff>518905</xdr:colOff>
      <xdr:row>31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AE3CD9-A8D3-4EDE-882B-C10A5C883C8A}"/>
            </a:ext>
          </a:extLst>
        </xdr:cNvPr>
        <xdr:cNvSpPr txBox="1"/>
      </xdr:nvSpPr>
      <xdr:spPr>
        <a:xfrm>
          <a:off x="0" y="40195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9525</xdr:rowOff>
    </xdr:from>
    <xdr:to>
      <xdr:col>3</xdr:col>
      <xdr:colOff>557005</xdr:colOff>
      <xdr:row>51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C02ABF-7608-42BA-A99F-E57B09292BD7}"/>
            </a:ext>
          </a:extLst>
        </xdr:cNvPr>
        <xdr:cNvSpPr txBox="1"/>
      </xdr:nvSpPr>
      <xdr:spPr>
        <a:xfrm>
          <a:off x="0" y="6858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2105025</xdr:colOff>
      <xdr:row>63</xdr:row>
      <xdr:rowOff>76200</xdr:rowOff>
    </xdr:from>
    <xdr:to>
      <xdr:col>4</xdr:col>
      <xdr:colOff>918955</xdr:colOff>
      <xdr:row>69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2EEDA6-2E03-4DC0-8A09-1C5F8CEEE3F8}"/>
            </a:ext>
          </a:extLst>
        </xdr:cNvPr>
        <xdr:cNvSpPr txBox="1"/>
      </xdr:nvSpPr>
      <xdr:spPr>
        <a:xfrm>
          <a:off x="2771775" y="90773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9" activePane="bottomLeft" state="frozen"/>
      <selection activeCell="A14" sqref="A14:B14"/>
      <selection pane="bottomLeft" sqref="A1:D5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61" zoomScale="115" zoomScaleNormal="115" workbookViewId="0">
      <selection activeCell="A181" sqref="A181:E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6485128.1299999999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274258.5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274258.5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274258.5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6206713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6206713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6206713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4156.63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4156.63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4156.63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4304250.0900000008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3338091.8400000003</v>
      </c>
      <c r="D95" s="112">
        <f>C95/$C$94</f>
        <v>0.77553389561525221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2872246.8800000004</v>
      </c>
      <c r="D96" s="112">
        <f t="shared" ref="D96:D159" si="0">C96/$C$94</f>
        <v>0.66730483125807405</v>
      </c>
      <c r="E96" s="41"/>
    </row>
    <row r="97" spans="1:5" x14ac:dyDescent="0.2">
      <c r="A97" s="43">
        <v>5111</v>
      </c>
      <c r="B97" s="41" t="s">
        <v>279</v>
      </c>
      <c r="C97" s="141">
        <v>2142343.66</v>
      </c>
      <c r="D97" s="44">
        <f t="shared" si="0"/>
        <v>0.49772750542011368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41">
        <v>424843.08</v>
      </c>
      <c r="D100" s="44">
        <f t="shared" si="0"/>
        <v>9.8703158765572549E-2</v>
      </c>
      <c r="E100" s="41"/>
    </row>
    <row r="101" spans="1:5" x14ac:dyDescent="0.2">
      <c r="A101" s="43">
        <v>5115</v>
      </c>
      <c r="B101" s="41" t="s">
        <v>283</v>
      </c>
      <c r="C101" s="141">
        <v>305060.14</v>
      </c>
      <c r="D101" s="44">
        <f t="shared" si="0"/>
        <v>7.0874167072387736E-2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58727.92</v>
      </c>
      <c r="D103" s="112">
        <f t="shared" si="0"/>
        <v>1.3644170011505996E-2</v>
      </c>
      <c r="E103" s="41"/>
    </row>
    <row r="104" spans="1:5" x14ac:dyDescent="0.2">
      <c r="A104" s="43">
        <v>5121</v>
      </c>
      <c r="B104" s="41" t="s">
        <v>286</v>
      </c>
      <c r="C104" s="141">
        <v>16472.13</v>
      </c>
      <c r="D104" s="44">
        <f t="shared" si="0"/>
        <v>3.8269453808619188E-3</v>
      </c>
      <c r="E104" s="41"/>
    </row>
    <row r="105" spans="1:5" x14ac:dyDescent="0.2">
      <c r="A105" s="43">
        <v>5122</v>
      </c>
      <c r="B105" s="41" t="s">
        <v>287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41">
        <v>2990.24</v>
      </c>
      <c r="D108" s="44">
        <f t="shared" si="0"/>
        <v>6.9471799674168081E-4</v>
      </c>
      <c r="E108" s="41"/>
    </row>
    <row r="109" spans="1:5" x14ac:dyDescent="0.2">
      <c r="A109" s="43">
        <v>5126</v>
      </c>
      <c r="B109" s="41" t="s">
        <v>291</v>
      </c>
      <c r="C109" s="141">
        <v>24955.74</v>
      </c>
      <c r="D109" s="44">
        <f t="shared" si="0"/>
        <v>5.7979298317212781E-3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14309.81</v>
      </c>
      <c r="D112" s="44">
        <f t="shared" si="0"/>
        <v>3.3245768021811198E-3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407117.04</v>
      </c>
      <c r="D113" s="112">
        <f t="shared" si="0"/>
        <v>9.458489434567216E-2</v>
      </c>
      <c r="E113" s="41"/>
    </row>
    <row r="114" spans="1:5" x14ac:dyDescent="0.2">
      <c r="A114" s="43">
        <v>5131</v>
      </c>
      <c r="B114" s="41" t="s">
        <v>296</v>
      </c>
      <c r="C114" s="141">
        <v>21865.34</v>
      </c>
      <c r="D114" s="44">
        <f t="shared" si="0"/>
        <v>5.079941811652491E-3</v>
      </c>
      <c r="E114" s="41"/>
    </row>
    <row r="115" spans="1:5" x14ac:dyDescent="0.2">
      <c r="A115" s="43">
        <v>5132</v>
      </c>
      <c r="B115" s="41" t="s">
        <v>297</v>
      </c>
      <c r="C115" s="141">
        <v>24208.92</v>
      </c>
      <c r="D115" s="44">
        <f t="shared" si="0"/>
        <v>5.6244222556315251E-3</v>
      </c>
      <c r="E115" s="41"/>
    </row>
    <row r="116" spans="1:5" x14ac:dyDescent="0.2">
      <c r="A116" s="43">
        <v>5133</v>
      </c>
      <c r="B116" s="41" t="s">
        <v>298</v>
      </c>
      <c r="C116" s="141">
        <v>106435.62</v>
      </c>
      <c r="D116" s="44">
        <f t="shared" si="0"/>
        <v>2.4728028756340219E-2</v>
      </c>
      <c r="E116" s="41"/>
    </row>
    <row r="117" spans="1:5" x14ac:dyDescent="0.2">
      <c r="A117" s="43">
        <v>5134</v>
      </c>
      <c r="B117" s="41" t="s">
        <v>299</v>
      </c>
      <c r="C117" s="141">
        <v>165606.07999999999</v>
      </c>
      <c r="D117" s="44">
        <f t="shared" si="0"/>
        <v>3.8475013425625544E-2</v>
      </c>
      <c r="E117" s="41"/>
    </row>
    <row r="118" spans="1:5" x14ac:dyDescent="0.2">
      <c r="A118" s="43">
        <v>5135</v>
      </c>
      <c r="B118" s="41" t="s">
        <v>300</v>
      </c>
      <c r="C118" s="141">
        <v>8142.09</v>
      </c>
      <c r="D118" s="44">
        <f t="shared" si="0"/>
        <v>1.8916396189237227E-3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41">
        <v>15358.99</v>
      </c>
      <c r="D121" s="44">
        <f t="shared" si="0"/>
        <v>3.5683312258465902E-3</v>
      </c>
      <c r="E121" s="41"/>
    </row>
    <row r="122" spans="1:5" x14ac:dyDescent="0.2">
      <c r="A122" s="43">
        <v>5139</v>
      </c>
      <c r="B122" s="41" t="s">
        <v>304</v>
      </c>
      <c r="C122" s="141">
        <v>65500</v>
      </c>
      <c r="D122" s="44">
        <f t="shared" si="0"/>
        <v>1.5217517251652072E-2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808218.7699999999</v>
      </c>
      <c r="D123" s="112">
        <f t="shared" si="0"/>
        <v>0.18777226069593919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802397.57</v>
      </c>
      <c r="D133" s="112">
        <f t="shared" si="0"/>
        <v>0.18641982998715576</v>
      </c>
      <c r="E133" s="41"/>
    </row>
    <row r="134" spans="1:5" x14ac:dyDescent="0.2">
      <c r="A134" s="43">
        <v>5241</v>
      </c>
      <c r="B134" s="41" t="s">
        <v>314</v>
      </c>
      <c r="C134" s="141">
        <v>775178.88</v>
      </c>
      <c r="D134" s="44">
        <f t="shared" si="0"/>
        <v>0.18009615235902798</v>
      </c>
      <c r="E134" s="41"/>
    </row>
    <row r="135" spans="1:5" x14ac:dyDescent="0.2">
      <c r="A135" s="43">
        <v>5242</v>
      </c>
      <c r="B135" s="41" t="s">
        <v>315</v>
      </c>
      <c r="C135" s="141">
        <v>18000</v>
      </c>
      <c r="D135" s="44">
        <f t="shared" si="0"/>
        <v>4.1819131378585846E-3</v>
      </c>
      <c r="E135" s="41"/>
    </row>
    <row r="136" spans="1:5" x14ac:dyDescent="0.2">
      <c r="A136" s="43">
        <v>5243</v>
      </c>
      <c r="B136" s="41" t="s">
        <v>316</v>
      </c>
      <c r="C136" s="141">
        <v>9218.69</v>
      </c>
      <c r="D136" s="44">
        <f t="shared" si="0"/>
        <v>2.1417644902691976E-3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5821.2</v>
      </c>
      <c r="D138" s="112">
        <f t="shared" si="0"/>
        <v>1.3524307087834663E-3</v>
      </c>
      <c r="E138" s="41"/>
    </row>
    <row r="139" spans="1:5" x14ac:dyDescent="0.2">
      <c r="A139" s="43">
        <v>5251</v>
      </c>
      <c r="B139" s="41" t="s">
        <v>318</v>
      </c>
      <c r="C139" s="141">
        <v>5821.2</v>
      </c>
      <c r="D139" s="44">
        <f t="shared" si="0"/>
        <v>1.3524307087834663E-3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157939.48000000001</v>
      </c>
      <c r="D181" s="112">
        <f t="shared" si="1"/>
        <v>3.6693843688808514E-2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157939.48000000001</v>
      </c>
      <c r="D182" s="112">
        <f t="shared" si="1"/>
        <v>3.6693843688808514E-2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157638.75</v>
      </c>
      <c r="D187" s="44">
        <f t="shared" si="1"/>
        <v>3.6623975536700278E-2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300.73</v>
      </c>
      <c r="D189" s="44">
        <f t="shared" si="1"/>
        <v>6.9868152108234024E-5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2"/>
  <sheetViews>
    <sheetView topLeftCell="A73" zoomScaleNormal="100" workbookViewId="0">
      <selection activeCell="A96" sqref="A96:H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4681.5</v>
      </c>
      <c r="D15" s="143">
        <v>4681.5</v>
      </c>
      <c r="E15" s="143">
        <v>4681.5</v>
      </c>
      <c r="F15" s="143">
        <v>4681.5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2589.87</v>
      </c>
      <c r="D20" s="143">
        <v>2589.87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10000</v>
      </c>
      <c r="D21" s="143">
        <v>10000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1615682.07</v>
      </c>
      <c r="D23" s="143">
        <v>1615682.07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648031.68999999994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648031.68999999994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6741995.5300000003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6741995.5300000003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5278086.5999999996</v>
      </c>
      <c r="D64" s="143">
        <f t="shared" ref="D64:E64" si="0">SUM(D65:D72)</f>
        <v>157638.75000000003</v>
      </c>
      <c r="E64" s="143">
        <f t="shared" si="0"/>
        <v>3326173.35</v>
      </c>
    </row>
    <row r="65" spans="1:9" x14ac:dyDescent="0.2">
      <c r="A65" s="16">
        <v>1241</v>
      </c>
      <c r="B65" s="14" t="s">
        <v>157</v>
      </c>
      <c r="C65" s="143">
        <v>1612872.1</v>
      </c>
      <c r="D65" s="143">
        <v>35731.440000000002</v>
      </c>
      <c r="E65" s="143">
        <v>1179913.67</v>
      </c>
    </row>
    <row r="66" spans="1:9" x14ac:dyDescent="0.2">
      <c r="A66" s="16">
        <v>1242</v>
      </c>
      <c r="B66" s="14" t="s">
        <v>158</v>
      </c>
      <c r="C66" s="143">
        <v>112183.55</v>
      </c>
      <c r="D66" s="143">
        <v>624.19000000000005</v>
      </c>
      <c r="E66" s="143">
        <v>88221.46</v>
      </c>
    </row>
    <row r="67" spans="1:9" x14ac:dyDescent="0.2">
      <c r="A67" s="16">
        <v>1243</v>
      </c>
      <c r="B67" s="14" t="s">
        <v>159</v>
      </c>
      <c r="C67" s="143">
        <v>299938.63</v>
      </c>
      <c r="D67" s="143">
        <v>1102.5</v>
      </c>
      <c r="E67" s="143">
        <v>292956.13</v>
      </c>
    </row>
    <row r="68" spans="1:9" x14ac:dyDescent="0.2">
      <c r="A68" s="16">
        <v>1244</v>
      </c>
      <c r="B68" s="14" t="s">
        <v>160</v>
      </c>
      <c r="C68" s="143">
        <v>3223108.32</v>
      </c>
      <c r="D68" s="143">
        <v>119431.02</v>
      </c>
      <c r="E68" s="143">
        <v>1746740.49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29984</v>
      </c>
      <c r="D70" s="143">
        <v>749.6</v>
      </c>
      <c r="E70" s="143">
        <v>18341.599999999999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89749.2</v>
      </c>
      <c r="D76" s="143">
        <f>SUM(D77:D81)</f>
        <v>300.73</v>
      </c>
      <c r="E76" s="143">
        <f>SUM(E77:E81)</f>
        <v>84103.96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82209.2</v>
      </c>
      <c r="D77" s="143">
        <v>112.23</v>
      </c>
      <c r="E77" s="143">
        <v>79328.63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7540</v>
      </c>
      <c r="D80" s="143">
        <v>188.5</v>
      </c>
      <c r="E80" s="143">
        <v>4775.33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4646558.3500000006</v>
      </c>
      <c r="D110" s="143">
        <f>SUM(D111:D119)</f>
        <v>4646558.3500000006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2624429.1</v>
      </c>
      <c r="D111" s="143">
        <f>C111</f>
        <v>2624429.1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1356158.29</v>
      </c>
      <c r="D112" s="143">
        <f t="shared" ref="D112:D119" si="1">C112</f>
        <v>1356158.29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100000</v>
      </c>
      <c r="D116" s="143">
        <f t="shared" si="1"/>
        <v>100000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598432.67000000004</v>
      </c>
      <c r="D117" s="143">
        <f t="shared" si="1"/>
        <v>598432.67000000004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-32461.71</v>
      </c>
      <c r="D119" s="143">
        <f t="shared" si="1"/>
        <v>-32461.71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 t="s">
        <v>517</v>
      </c>
      <c r="C172" s="117"/>
      <c r="D172" s="117"/>
      <c r="E172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74803149606299213" bottom="0.74803149606299213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E3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2366203.42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0.01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2180878.04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8250095.1399999997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2" zoomScaleNormal="100" workbookViewId="0">
      <selection activeCell="A85" sqref="A85:E150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6463195.8099999996</v>
      </c>
      <c r="D10" s="146">
        <v>4532596.45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6463195.8099999996</v>
      </c>
      <c r="D16" s="147">
        <f>SUM(D9:D15)</f>
        <v>4532596.45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1870481.9000000001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282538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24967.55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1562976.35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1870481.9000000001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2180878.04</v>
      </c>
      <c r="D48" s="147">
        <v>941062.83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157939.48000000001</v>
      </c>
      <c r="D49" s="147">
        <f>D54+D66+D94+D97+D50</f>
        <v>729088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157939.48000000001</v>
      </c>
      <c r="D66" s="147">
        <f>D67+D76+D79+D85</f>
        <v>373687.1</v>
      </c>
    </row>
    <row r="67" spans="1:4" x14ac:dyDescent="0.2">
      <c r="A67" s="26">
        <v>5510</v>
      </c>
      <c r="B67" s="22" t="s">
        <v>357</v>
      </c>
      <c r="C67" s="146">
        <f>SUM(C68:C75)</f>
        <v>157939.48000000001</v>
      </c>
      <c r="D67" s="146">
        <f>SUM(D68:D75)</f>
        <v>373687.1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157638.75</v>
      </c>
      <c r="D72" s="146">
        <v>371753.81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300.73</v>
      </c>
      <c r="D74" s="146">
        <v>1933.29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355400.9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301968.90000000002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53432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2338817.52</v>
      </c>
      <c r="D139" s="147">
        <f>D48+D49-D103-D106</f>
        <v>1670150.83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sqref="A1:C3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6485128.1299999999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6485128.1299999999</v>
      </c>
    </row>
    <row r="23" spans="1:3" x14ac:dyDescent="0.2">
      <c r="B23" s="30" t="s">
        <v>597</v>
      </c>
    </row>
    <row r="24" spans="1:3" x14ac:dyDescent="0.2">
      <c r="B24" s="30" t="s">
        <v>598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workbookViewId="0">
      <selection sqref="A1:C51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4146310.61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157939.48000000001</v>
      </c>
    </row>
    <row r="32" spans="1:3" x14ac:dyDescent="0.2">
      <c r="A32" s="76" t="s">
        <v>469</v>
      </c>
      <c r="B32" s="63" t="s">
        <v>357</v>
      </c>
      <c r="C32" s="93">
        <v>157939.48000000001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4304250.09</v>
      </c>
    </row>
    <row r="42" spans="1:3" x14ac:dyDescent="0.2">
      <c r="B42" s="30" t="s">
        <v>597</v>
      </c>
    </row>
    <row r="43" spans="1:3" x14ac:dyDescent="0.2">
      <c r="B43" s="30" t="s">
        <v>598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8" zoomScaleNormal="100" workbookViewId="0">
      <selection activeCell="B42" sqref="B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599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19752364.27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-13267236.140000001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-6485128.1299999999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-19752364.27</v>
      </c>
    </row>
    <row r="51" spans="1:3" x14ac:dyDescent="0.2">
      <c r="A51" s="22">
        <v>8220</v>
      </c>
      <c r="B51" s="103" t="s">
        <v>46</v>
      </c>
      <c r="C51" s="160">
        <v>12507964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3098089.66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4146310.61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11811023622047245" right="0.11811023622047245" top="0.74803149606299213" bottom="0.74803149606299213" header="0.31496062992125984" footer="0.31496062992125984"/>
  <pageSetup scale="53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2026-04-17T18:22:28Z</cp:lastPrinted>
  <dcterms:created xsi:type="dcterms:W3CDTF">2012-12-11T20:36:24Z</dcterms:created>
  <dcterms:modified xsi:type="dcterms:W3CDTF">2026-04-17T18:28:07Z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